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JEAN\ECRITS\Guide marcheur\Fichiers ource Excel\"/>
    </mc:Choice>
  </mc:AlternateContent>
  <xr:revisionPtr revIDLastSave="0" documentId="13_ncr:1_{D3FF9CAA-F1EF-4862-9598-BC2363050A21}" xr6:coauthVersionLast="46" xr6:coauthVersionMax="46" xr10:uidLastSave="{00000000-0000-0000-0000-000000000000}"/>
  <bookViews>
    <workbookView xWindow="-120" yWindow="-120" windowWidth="38640" windowHeight="21240" xr2:uid="{F90E2078-161D-47A3-AD13-6AC3874B307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J32" i="1"/>
  <c r="F33" i="1"/>
  <c r="G33" i="1"/>
  <c r="K33" i="1" s="1"/>
  <c r="H33" i="1"/>
  <c r="F34" i="1"/>
  <c r="G34" i="1"/>
  <c r="K34" i="1" s="1"/>
  <c r="H34" i="1"/>
  <c r="F35" i="1"/>
  <c r="G35" i="1"/>
  <c r="K35" i="1" s="1"/>
  <c r="H35" i="1"/>
  <c r="F36" i="1"/>
  <c r="G36" i="1"/>
  <c r="K36" i="1" s="1"/>
  <c r="H36" i="1"/>
  <c r="F37" i="1"/>
  <c r="G37" i="1"/>
  <c r="K37" i="1" s="1"/>
  <c r="H37" i="1"/>
  <c r="F38" i="1"/>
  <c r="G38" i="1"/>
  <c r="H38" i="1"/>
  <c r="H32" i="1"/>
  <c r="I32" i="1" s="1"/>
  <c r="G32" i="1"/>
  <c r="K32" i="1" s="1"/>
  <c r="F32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C23" i="1"/>
  <c r="AB23" i="1"/>
  <c r="AA23" i="1"/>
  <c r="X24" i="1"/>
  <c r="Y24" i="1"/>
  <c r="Z24" i="1"/>
  <c r="X25" i="1"/>
  <c r="Y25" i="1"/>
  <c r="Z25" i="1"/>
  <c r="X26" i="1"/>
  <c r="Y26" i="1"/>
  <c r="Z26" i="1"/>
  <c r="X27" i="1"/>
  <c r="Y27" i="1"/>
  <c r="Z27" i="1"/>
  <c r="X28" i="1"/>
  <c r="Y28" i="1"/>
  <c r="Z28" i="1"/>
  <c r="X29" i="1"/>
  <c r="Y29" i="1"/>
  <c r="Z29" i="1"/>
  <c r="Z23" i="1"/>
  <c r="Y23" i="1"/>
  <c r="X23" i="1"/>
  <c r="L24" i="1"/>
  <c r="M24" i="1" s="1"/>
  <c r="C33" i="1" s="1"/>
  <c r="O23" i="1"/>
  <c r="D32" i="1" s="1"/>
  <c r="P23" i="1"/>
  <c r="Q23" i="1"/>
  <c r="E32" i="1" s="1"/>
  <c r="C10" i="1"/>
  <c r="D10" i="1"/>
  <c r="E10" i="1"/>
  <c r="F10" i="1"/>
  <c r="G10" i="1"/>
  <c r="M10" i="1"/>
  <c r="N10" i="1"/>
  <c r="O10" i="1"/>
  <c r="P10" i="1"/>
  <c r="Q10" i="1"/>
  <c r="AB10" i="1"/>
  <c r="AC10" i="1"/>
  <c r="AD10" i="1"/>
  <c r="AE10" i="1"/>
  <c r="AF10" i="1"/>
  <c r="AG10" i="1"/>
  <c r="AA11" i="1"/>
  <c r="AA12" i="1" s="1"/>
  <c r="Z11" i="1"/>
  <c r="Z12" i="1" s="1"/>
  <c r="Z13" i="1" s="1"/>
  <c r="Z14" i="1" s="1"/>
  <c r="Z15" i="1" s="1"/>
  <c r="Z16" i="1" s="1"/>
  <c r="Z17" i="1" s="1"/>
  <c r="Z18" i="1" s="1"/>
  <c r="L11" i="1"/>
  <c r="L12" i="1" s="1"/>
  <c r="K11" i="1"/>
  <c r="K12" i="1" s="1"/>
  <c r="K13" i="1" s="1"/>
  <c r="K14" i="1" s="1"/>
  <c r="K15" i="1" s="1"/>
  <c r="K16" i="1" s="1"/>
  <c r="K17" i="1" s="1"/>
  <c r="K18" i="1" s="1"/>
  <c r="N23" i="1"/>
  <c r="M23" i="1"/>
  <c r="C32" i="1" s="1"/>
  <c r="K25" i="1"/>
  <c r="K26" i="1" s="1"/>
  <c r="K27" i="1" s="1"/>
  <c r="K28" i="1" s="1"/>
  <c r="K29" i="1" s="1"/>
  <c r="A11" i="1"/>
  <c r="A12" i="1" s="1"/>
  <c r="B11" i="1"/>
  <c r="B12" i="1" s="1"/>
  <c r="B13" i="1" s="1"/>
  <c r="B14" i="1" s="1"/>
  <c r="B15" i="1" s="1"/>
  <c r="B16" i="1" s="1"/>
  <c r="B17" i="1" s="1"/>
  <c r="B18" i="1" s="1"/>
  <c r="F40" i="1" l="1"/>
  <c r="H40" i="1"/>
  <c r="G40" i="1"/>
  <c r="I38" i="1"/>
  <c r="I33" i="1" s="1"/>
  <c r="I34" i="1" s="1"/>
  <c r="I35" i="1" s="1"/>
  <c r="I36" i="1" s="1"/>
  <c r="I37" i="1" s="1"/>
  <c r="K38" i="1"/>
  <c r="J33" i="1"/>
  <c r="L25" i="1"/>
  <c r="M25" i="1" s="1"/>
  <c r="C34" i="1" s="1"/>
  <c r="O24" i="1"/>
  <c r="D33" i="1" s="1"/>
  <c r="P24" i="1"/>
  <c r="N24" i="1"/>
  <c r="Q24" i="1"/>
  <c r="E33" i="1" s="1"/>
  <c r="O12" i="1"/>
  <c r="O38" i="1" s="1"/>
  <c r="Q12" i="1"/>
  <c r="N11" i="1"/>
  <c r="N12" i="1"/>
  <c r="P12" i="1"/>
  <c r="Q11" i="1"/>
  <c r="P11" i="1"/>
  <c r="O11" i="1"/>
  <c r="O37" i="1" s="1"/>
  <c r="F12" i="1"/>
  <c r="G12" i="1"/>
  <c r="E12" i="1"/>
  <c r="D12" i="1"/>
  <c r="F11" i="1"/>
  <c r="E11" i="1"/>
  <c r="G11" i="1"/>
  <c r="D11" i="1"/>
  <c r="M12" i="1"/>
  <c r="M11" i="1"/>
  <c r="AG12" i="1"/>
  <c r="AC12" i="1"/>
  <c r="AC11" i="1"/>
  <c r="AF12" i="1"/>
  <c r="AE12" i="1"/>
  <c r="AD12" i="1"/>
  <c r="AG11" i="1"/>
  <c r="AD11" i="1"/>
  <c r="AF11" i="1"/>
  <c r="AE11" i="1"/>
  <c r="AB12" i="1"/>
  <c r="AA13" i="1"/>
  <c r="AB11" i="1"/>
  <c r="L13" i="1"/>
  <c r="C11" i="1"/>
  <c r="A13" i="1"/>
  <c r="C12" i="1"/>
  <c r="L26" i="1" l="1"/>
  <c r="Q26" i="1" s="1"/>
  <c r="E35" i="1" s="1"/>
  <c r="J34" i="1"/>
  <c r="P25" i="1"/>
  <c r="N25" i="1"/>
  <c r="O25" i="1"/>
  <c r="D34" i="1" s="1"/>
  <c r="Q25" i="1"/>
  <c r="E34" i="1" s="1"/>
  <c r="N13" i="1"/>
  <c r="O13" i="1"/>
  <c r="O39" i="1" s="1"/>
  <c r="P13" i="1"/>
  <c r="Q13" i="1"/>
  <c r="E13" i="1"/>
  <c r="F13" i="1"/>
  <c r="G13" i="1"/>
  <c r="D13" i="1"/>
  <c r="M13" i="1"/>
  <c r="AD13" i="1"/>
  <c r="AE13" i="1"/>
  <c r="AC13" i="1"/>
  <c r="AF13" i="1"/>
  <c r="AG13" i="1"/>
  <c r="AB13" i="1"/>
  <c r="AA14" i="1"/>
  <c r="L14" i="1"/>
  <c r="A14" i="1"/>
  <c r="C13" i="1"/>
  <c r="M26" i="1" l="1"/>
  <c r="C35" i="1" s="1"/>
  <c r="N26" i="1"/>
  <c r="O26" i="1"/>
  <c r="D35" i="1" s="1"/>
  <c r="L27" i="1"/>
  <c r="J35" i="1"/>
  <c r="P26" i="1"/>
  <c r="Q27" i="1"/>
  <c r="E36" i="1" s="1"/>
  <c r="O27" i="1"/>
  <c r="D36" i="1" s="1"/>
  <c r="M27" i="1"/>
  <c r="C36" i="1" s="1"/>
  <c r="P27" i="1"/>
  <c r="O14" i="1"/>
  <c r="N14" i="1"/>
  <c r="O47" i="1" s="1"/>
  <c r="P14" i="1"/>
  <c r="Q47" i="1" s="1"/>
  <c r="Q14" i="1"/>
  <c r="R47" i="1" s="1"/>
  <c r="F14" i="1"/>
  <c r="E14" i="1"/>
  <c r="D14" i="1"/>
  <c r="G14" i="1"/>
  <c r="M14" i="1"/>
  <c r="N47" i="1" s="1"/>
  <c r="AD14" i="1"/>
  <c r="AF14" i="1"/>
  <c r="AC14" i="1"/>
  <c r="AE14" i="1"/>
  <c r="AG14" i="1"/>
  <c r="AB14" i="1"/>
  <c r="AA15" i="1"/>
  <c r="L15" i="1"/>
  <c r="A15" i="1"/>
  <c r="C14" i="1"/>
  <c r="O40" i="1" l="1"/>
  <c r="P47" i="1"/>
  <c r="L28" i="1"/>
  <c r="J36" i="1"/>
  <c r="N27" i="1"/>
  <c r="O15" i="1"/>
  <c r="O41" i="1" s="1"/>
  <c r="P15" i="1"/>
  <c r="Q15" i="1"/>
  <c r="N15" i="1"/>
  <c r="F15" i="1"/>
  <c r="G15" i="1"/>
  <c r="E15" i="1"/>
  <c r="D15" i="1"/>
  <c r="M15" i="1"/>
  <c r="AC15" i="1"/>
  <c r="AD15" i="1"/>
  <c r="AF15" i="1"/>
  <c r="AE15" i="1"/>
  <c r="AG15" i="1"/>
  <c r="AA16" i="1"/>
  <c r="AB15" i="1"/>
  <c r="L16" i="1"/>
  <c r="A16" i="1"/>
  <c r="C15" i="1"/>
  <c r="L29" i="1" l="1"/>
  <c r="Q29" i="1" s="1"/>
  <c r="E38" i="1" s="1"/>
  <c r="E40" i="1" s="1"/>
  <c r="J37" i="1"/>
  <c r="M28" i="1"/>
  <c r="C37" i="1" s="1"/>
  <c r="N28" i="1"/>
  <c r="Q28" i="1"/>
  <c r="E37" i="1" s="1"/>
  <c r="O28" i="1"/>
  <c r="D37" i="1" s="1"/>
  <c r="P28" i="1"/>
  <c r="N16" i="1"/>
  <c r="O16" i="1"/>
  <c r="O42" i="1" s="1"/>
  <c r="P16" i="1"/>
  <c r="Q16" i="1"/>
  <c r="F16" i="1"/>
  <c r="G16" i="1"/>
  <c r="D16" i="1"/>
  <c r="E16" i="1"/>
  <c r="M16" i="1"/>
  <c r="AF16" i="1"/>
  <c r="AG16" i="1"/>
  <c r="AC16" i="1"/>
  <c r="AD16" i="1"/>
  <c r="AE16" i="1"/>
  <c r="AA17" i="1"/>
  <c r="AB16" i="1"/>
  <c r="L17" i="1"/>
  <c r="A17" i="1"/>
  <c r="C16" i="1"/>
  <c r="J38" i="1" l="1"/>
  <c r="P29" i="1"/>
  <c r="O29" i="1"/>
  <c r="D38" i="1" s="1"/>
  <c r="D40" i="1" s="1"/>
  <c r="N29" i="1"/>
  <c r="M29" i="1"/>
  <c r="C38" i="1" s="1"/>
  <c r="C40" i="1" s="1"/>
  <c r="N17" i="1"/>
  <c r="O17" i="1"/>
  <c r="O43" i="1" s="1"/>
  <c r="P17" i="1"/>
  <c r="Q17" i="1"/>
  <c r="E17" i="1"/>
  <c r="F17" i="1"/>
  <c r="G17" i="1"/>
  <c r="D17" i="1"/>
  <c r="M17" i="1"/>
  <c r="AG17" i="1"/>
  <c r="AE17" i="1"/>
  <c r="AC17" i="1"/>
  <c r="AF17" i="1"/>
  <c r="AD17" i="1"/>
  <c r="AA18" i="1"/>
  <c r="AB17" i="1"/>
  <c r="L18" i="1"/>
  <c r="A18" i="1"/>
  <c r="C17" i="1"/>
  <c r="P18" i="1" l="1"/>
  <c r="Q18" i="1"/>
  <c r="N18" i="1"/>
  <c r="O18" i="1"/>
  <c r="O44" i="1" s="1"/>
  <c r="E18" i="1"/>
  <c r="G18" i="1"/>
  <c r="F18" i="1"/>
  <c r="D18" i="1"/>
  <c r="M18" i="1"/>
  <c r="AC18" i="1"/>
  <c r="AE18" i="1"/>
  <c r="AF18" i="1"/>
  <c r="AG18" i="1"/>
  <c r="AD18" i="1"/>
  <c r="AB18" i="1"/>
  <c r="C18" i="1"/>
</calcChain>
</file>

<file path=xl/sharedStrings.xml><?xml version="1.0" encoding="utf-8"?>
<sst xmlns="http://schemas.openxmlformats.org/spreadsheetml/2006/main" count="43" uniqueCount="22">
  <si>
    <t>taille</t>
  </si>
  <si>
    <t>poids</t>
  </si>
  <si>
    <t>H20</t>
  </si>
  <si>
    <t>H 30</t>
  </si>
  <si>
    <t>H40</t>
  </si>
  <si>
    <t>H50</t>
  </si>
  <si>
    <t>H60</t>
  </si>
  <si>
    <t>IMC</t>
  </si>
  <si>
    <t>h m d</t>
  </si>
  <si>
    <t>de facile à dur</t>
  </si>
  <si>
    <t>de F à H</t>
  </si>
  <si>
    <t>h m</t>
  </si>
  <si>
    <t>âge</t>
  </si>
  <si>
    <t>métabolisme de base</t>
  </si>
  <si>
    <t>D</t>
  </si>
  <si>
    <t>Hommes</t>
  </si>
  <si>
    <t>Femmes</t>
  </si>
  <si>
    <t xml:space="preserve"> +20% si marche dure</t>
  </si>
  <si>
    <t>méta</t>
  </si>
  <si>
    <t>sac  = +10 kg</t>
  </si>
  <si>
    <t xml:space="preserve">Kcal/1h </t>
  </si>
  <si>
    <t>métabolisme de base par 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</si>
</sst>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0" borderId="0" xfId="0" applyNumberForma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4" fontId="0" fillId="0" borderId="0" xfId="0" applyNumberFormat="1"/>
    <xf numFmtId="9" fontId="0" fillId="0" borderId="0" xfId="0" applyNumberForma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5" xfId="0" applyNumberFormat="1" applyFont="1" applyBorder="1"/>
    <xf numFmtId="0" fontId="1" fillId="0" borderId="1" xfId="0" applyFont="1" applyBorder="1"/>
    <xf numFmtId="0" fontId="1" fillId="4" borderId="1" xfId="0" applyFont="1" applyFill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Kcal/h</a:t>
            </a:r>
            <a:r>
              <a:rPr lang="fr-FR" sz="1200" baseline="0"/>
              <a:t> de </a:t>
            </a:r>
            <a:r>
              <a:rPr lang="fr-FR" sz="1200"/>
              <a:t>marche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Feuil1!$K$32:$K$38</c:f>
              <c:strCache>
                <c:ptCount val="7"/>
                <c:pt idx="0">
                  <c:v>100%</c:v>
                </c:pt>
                <c:pt idx="1">
                  <c:v>107%</c:v>
                </c:pt>
                <c:pt idx="2">
                  <c:v>115%</c:v>
                </c:pt>
                <c:pt idx="3">
                  <c:v>123%</c:v>
                </c:pt>
                <c:pt idx="4">
                  <c:v>130%</c:v>
                </c:pt>
                <c:pt idx="5">
                  <c:v>138%</c:v>
                </c:pt>
                <c:pt idx="6">
                  <c:v>145%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Feuil1!$J$32:$J$38</c:f>
              <c:numCache>
                <c:formatCode>General</c:formatCode>
                <c:ptCount val="7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</c:numCache>
            </c:numRef>
          </c:cat>
          <c:val>
            <c:numRef>
              <c:f>Feuil1!$K$32:$K$38</c:f>
              <c:numCache>
                <c:formatCode>0%</c:formatCode>
                <c:ptCount val="7"/>
                <c:pt idx="0">
                  <c:v>1</c:v>
                </c:pt>
                <c:pt idx="1">
                  <c:v>1.072538860103627</c:v>
                </c:pt>
                <c:pt idx="2">
                  <c:v>1.150259067357513</c:v>
                </c:pt>
                <c:pt idx="3">
                  <c:v>1.2279792746113989</c:v>
                </c:pt>
                <c:pt idx="4">
                  <c:v>1.3005181347150259</c:v>
                </c:pt>
                <c:pt idx="5">
                  <c:v>1.3782383419689119</c:v>
                </c:pt>
                <c:pt idx="6">
                  <c:v>1.4507772020725389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7F-493F-A656-64A5D4D9D0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88767136"/>
        <c:axId val="688768120"/>
      </c:lineChart>
      <c:catAx>
        <c:axId val="68876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poids avec sac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8768120"/>
        <c:crosses val="autoZero"/>
        <c:auto val="1"/>
        <c:lblAlgn val="ctr"/>
        <c:lblOffset val="100"/>
        <c:noMultiLvlLbl val="0"/>
      </c:catAx>
      <c:valAx>
        <c:axId val="6887681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Kcal/heure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crossAx val="6887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métabolisme et poids à 40 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Hommes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Feuil1!$B$42:$B$52</c:f>
              <c:numCache>
                <c:formatCode>General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Feuil1!$C$42:$C$52</c:f>
              <c:numCache>
                <c:formatCode>#,##0</c:formatCode>
                <c:ptCount val="11"/>
                <c:pt idx="2">
                  <c:v>1254.5</c:v>
                </c:pt>
                <c:pt idx="3">
                  <c:v>1348</c:v>
                </c:pt>
                <c:pt idx="4">
                  <c:v>1441.5</c:v>
                </c:pt>
                <c:pt idx="5">
                  <c:v>1535</c:v>
                </c:pt>
                <c:pt idx="6">
                  <c:v>1628.5</c:v>
                </c:pt>
                <c:pt idx="7">
                  <c:v>1722</c:v>
                </c:pt>
                <c:pt idx="8">
                  <c:v>1815.5</c:v>
                </c:pt>
                <c:pt idx="9">
                  <c:v>1909</c:v>
                </c:pt>
                <c:pt idx="10" formatCode="General">
                  <c:v>2002.5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3-4583-8D04-092483C5AB1E}"/>
            </c:ext>
          </c:extLst>
        </c:ser>
        <c:ser>
          <c:idx val="2"/>
          <c:order val="2"/>
          <c:tx>
            <c:v>Femmes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Feuil1!$B$42:$B$52</c:f>
              <c:numCache>
                <c:formatCode>General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Feuil1!$D$42:$D$52</c:f>
              <c:numCache>
                <c:formatCode>General</c:formatCode>
                <c:ptCount val="11"/>
                <c:pt idx="0">
                  <c:v>1121</c:v>
                </c:pt>
                <c:pt idx="1">
                  <c:v>1178</c:v>
                </c:pt>
                <c:pt idx="2">
                  <c:v>1235</c:v>
                </c:pt>
                <c:pt idx="3">
                  <c:v>1292</c:v>
                </c:pt>
                <c:pt idx="4">
                  <c:v>1349</c:v>
                </c:pt>
                <c:pt idx="5">
                  <c:v>1406</c:v>
                </c:pt>
                <c:pt idx="6">
                  <c:v>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13-4583-8D04-092483C5AB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56355576"/>
        <c:axId val="8563598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Femmes</c:v>
                </c:tx>
                <c:spPr>
                  <a:ln w="38100" cap="flat" cmpd="dbl" algn="ctr">
                    <a:solidFill>
                      <a:schemeClr val="accent1"/>
                    </a:solidFill>
                    <a:miter lim="800000"/>
                  </a:ln>
                  <a:effectLst/>
                </c:spPr>
                <c:marker>
                  <c:symbol val="circle"/>
                  <c:size val="6"/>
                  <c:spPr>
                    <a:solidFill>
                      <a:schemeClr val="accent1"/>
                    </a:solidFill>
                    <a:ln w="9525" cap="flat" cmpd="sng" algn="ctr">
                      <a:solidFill>
                        <a:schemeClr val="lt1"/>
                      </a:solidFill>
                      <a:round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Feuil1!$B$42:$B$52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40</c:v>
                      </c:pt>
                      <c:pt idx="1">
                        <c:v>45</c:v>
                      </c:pt>
                      <c:pt idx="2">
                        <c:v>50</c:v>
                      </c:pt>
                      <c:pt idx="3">
                        <c:v>55</c:v>
                      </c:pt>
                      <c:pt idx="4">
                        <c:v>60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80</c:v>
                      </c:pt>
                      <c:pt idx="9">
                        <c:v>85</c:v>
                      </c:pt>
                      <c:pt idx="10">
                        <c:v>90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Feuil1!$B$42:$B$52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40</c:v>
                      </c:pt>
                      <c:pt idx="1">
                        <c:v>45</c:v>
                      </c:pt>
                      <c:pt idx="2">
                        <c:v>50</c:v>
                      </c:pt>
                      <c:pt idx="3">
                        <c:v>55</c:v>
                      </c:pt>
                      <c:pt idx="4">
                        <c:v>60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75</c:v>
                      </c:pt>
                      <c:pt idx="8">
                        <c:v>80</c:v>
                      </c:pt>
                      <c:pt idx="9">
                        <c:v>85</c:v>
                      </c:pt>
                      <c:pt idx="10">
                        <c:v>90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613-4583-8D04-092483C5AB1E}"/>
                  </c:ext>
                </c:extLst>
              </c15:ser>
            </c15:filteredLineSeries>
          </c:ext>
        </c:extLst>
      </c:lineChart>
      <c:catAx>
        <c:axId val="856355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poids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6359840"/>
        <c:crosses val="autoZero"/>
        <c:auto val="1"/>
        <c:lblAlgn val="ctr"/>
        <c:lblOffset val="100"/>
        <c:noMultiLvlLbl val="0"/>
      </c:catAx>
      <c:valAx>
        <c:axId val="8563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matébolisme en Kcal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635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métabolisme et âge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Feuil1!$N$46:$R$46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Feuil1!$N$47:$R$47</c:f>
              <c:numCache>
                <c:formatCode>0%</c:formatCode>
                <c:ptCount val="5"/>
                <c:pt idx="0">
                  <c:v>0.99971671388101979</c:v>
                </c:pt>
                <c:pt idx="1">
                  <c:v>0.96118980169971668</c:v>
                </c:pt>
                <c:pt idx="2">
                  <c:v>0.92266288951841358</c:v>
                </c:pt>
                <c:pt idx="3">
                  <c:v>0.88413597733711047</c:v>
                </c:pt>
                <c:pt idx="4">
                  <c:v>0.84560906515580736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B-4D07-B6B0-EB11BDA3E8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734144"/>
        <c:axId val="624731848"/>
      </c:lineChart>
      <c:catAx>
        <c:axId val="62473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âge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4731848"/>
        <c:crosses val="autoZero"/>
        <c:auto val="1"/>
        <c:lblAlgn val="ctr"/>
        <c:lblOffset val="100"/>
        <c:noMultiLvlLbl val="0"/>
      </c:catAx>
      <c:valAx>
        <c:axId val="624731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2473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Kcal/h de marche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5074959190821262E-2"/>
          <c:y val="9.5377682404302513E-2"/>
          <c:w val="0.86501574945763926"/>
          <c:h val="0.77018729373421768"/>
        </c:manualLayout>
      </c:layout>
      <c:lineChart>
        <c:grouping val="standard"/>
        <c:varyColors val="0"/>
        <c:ser>
          <c:idx val="0"/>
          <c:order val="0"/>
          <c:tx>
            <c:v>20 ans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Feuil1!$L$10:$L$18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Feuil1!$R$10:$R$18</c:f>
              <c:numCache>
                <c:formatCode>#,##0</c:formatCode>
                <c:ptCount val="9"/>
                <c:pt idx="0">
                  <c:v>264</c:v>
                </c:pt>
                <c:pt idx="1">
                  <c:v>279</c:v>
                </c:pt>
                <c:pt idx="2">
                  <c:v>293</c:v>
                </c:pt>
                <c:pt idx="3">
                  <c:v>308</c:v>
                </c:pt>
                <c:pt idx="4">
                  <c:v>322</c:v>
                </c:pt>
                <c:pt idx="5">
                  <c:v>337</c:v>
                </c:pt>
                <c:pt idx="6">
                  <c:v>351</c:v>
                </c:pt>
                <c:pt idx="7">
                  <c:v>366</c:v>
                </c:pt>
                <c:pt idx="8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84-41BC-80CC-118EFB193CB2}"/>
            </c:ext>
          </c:extLst>
        </c:ser>
        <c:ser>
          <c:idx val="1"/>
          <c:order val="1"/>
          <c:tx>
            <c:v>40 ans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Feuil1!$L$10:$L$18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Feuil1!$T$10:$T$18</c:f>
              <c:numCache>
                <c:formatCode>#,##0</c:formatCode>
                <c:ptCount val="9"/>
                <c:pt idx="0">
                  <c:v>246</c:v>
                </c:pt>
                <c:pt idx="1">
                  <c:v>261</c:v>
                </c:pt>
                <c:pt idx="2">
                  <c:v>275</c:v>
                </c:pt>
                <c:pt idx="3">
                  <c:v>290</c:v>
                </c:pt>
                <c:pt idx="4">
                  <c:v>304</c:v>
                </c:pt>
                <c:pt idx="5">
                  <c:v>319</c:v>
                </c:pt>
                <c:pt idx="6">
                  <c:v>333</c:v>
                </c:pt>
                <c:pt idx="7">
                  <c:v>348</c:v>
                </c:pt>
                <c:pt idx="8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84-41BC-80CC-118EFB193CB2}"/>
            </c:ext>
          </c:extLst>
        </c:ser>
        <c:ser>
          <c:idx val="2"/>
          <c:order val="2"/>
          <c:tx>
            <c:v>60 ans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Feuil1!$L$10:$L$18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Feuil1!$V$10:$V$18</c:f>
              <c:numCache>
                <c:formatCode>#,##0</c:formatCode>
                <c:ptCount val="9"/>
                <c:pt idx="0">
                  <c:v>228</c:v>
                </c:pt>
                <c:pt idx="1">
                  <c:v>243</c:v>
                </c:pt>
                <c:pt idx="2">
                  <c:v>257</c:v>
                </c:pt>
                <c:pt idx="3">
                  <c:v>272</c:v>
                </c:pt>
                <c:pt idx="4">
                  <c:v>286</c:v>
                </c:pt>
                <c:pt idx="5">
                  <c:v>301</c:v>
                </c:pt>
                <c:pt idx="6">
                  <c:v>316</c:v>
                </c:pt>
                <c:pt idx="7">
                  <c:v>330</c:v>
                </c:pt>
                <c:pt idx="8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84-41BC-80CC-118EFB193C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150976"/>
        <c:axId val="824155240"/>
      </c:lineChart>
      <c:catAx>
        <c:axId val="824150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poids avec sac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4155240"/>
        <c:crosses val="autoZero"/>
        <c:auto val="1"/>
        <c:lblAlgn val="ctr"/>
        <c:lblOffset val="100"/>
        <c:noMultiLvlLbl val="0"/>
      </c:catAx>
      <c:valAx>
        <c:axId val="8241552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Kcal par heure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crossAx val="82415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128587</xdr:colOff>
      <xdr:row>40</xdr:row>
      <xdr:rowOff>109537</xdr:rowOff>
    </xdr:from>
    <xdr:to>
      <xdr:col>11</xdr:col>
      <xdr:colOff>133350</xdr:colOff>
      <xdr:row>51</xdr:row>
      <xdr:rowOff>47625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15699D64-ECC5-4013-8B96-EAA9C0A260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300036</xdr:colOff>
      <xdr:row>20</xdr:row>
      <xdr:rowOff>128586</xdr:rowOff>
    </xdr:from>
    <xdr:to>
      <xdr:col>34</xdr:col>
      <xdr:colOff>742949</xdr:colOff>
      <xdr:row>54</xdr:row>
      <xdr:rowOff>133349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BD8DB937-DC60-4FB4-A33E-A7E6939721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395287</xdr:colOff>
      <xdr:row>4</xdr:row>
      <xdr:rowOff>93343</xdr:rowOff>
    </xdr:from>
    <xdr:to>
      <xdr:col>40</xdr:col>
      <xdr:colOff>390525</xdr:colOff>
      <xdr:row>18</xdr:row>
      <xdr:rowOff>166686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4C3A4CA9-0176-4134-960F-9B69603E1A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414337</xdr:colOff>
      <xdr:row>23</xdr:row>
      <xdr:rowOff>100011</xdr:rowOff>
    </xdr:from>
    <xdr:to>
      <xdr:col>40</xdr:col>
      <xdr:colOff>104775</xdr:colOff>
      <xdr:row>50</xdr:row>
      <xdr:rowOff>85724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F0AE874D-810F-4A52-8CF5-C2176503FE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9A97-653E-406D-AF87-10E43956AAD5}">
  <dimension ref="A6:AG53"/>
  <sheetViews>
    <sheetView showGridLines="0" tabSelected="1" topLeftCell="A4" workbookViewId="0">
      <selection activeCell="Z36" sqref="Z36"/>
    </sheetView>
  </sheetViews>
  <sheetFormatPr baseColWidth="10" defaultRowHeight="15" x14ac:dyDescent="0.25"/>
  <cols>
    <col min="1" max="1" width="5.85546875" customWidth="1"/>
    <col min="2" max="2" width="8.28515625" customWidth="1"/>
    <col min="3" max="9" width="8.5703125" customWidth="1"/>
    <col min="10" max="10" width="3.7109375" customWidth="1"/>
    <col min="11" max="11" width="6.85546875" style="5" customWidth="1"/>
    <col min="12" max="12" width="6.7109375" style="5" customWidth="1"/>
    <col min="13" max="17" width="9.5703125" customWidth="1"/>
    <col min="18" max="18" width="5.85546875" customWidth="1"/>
    <col min="19" max="19" width="5.85546875" hidden="1" customWidth="1"/>
    <col min="20" max="20" width="5.85546875" customWidth="1"/>
    <col min="21" max="21" width="5.85546875" hidden="1" customWidth="1"/>
    <col min="22" max="22" width="7.140625" customWidth="1"/>
    <col min="23" max="23" width="4" hidden="1" customWidth="1"/>
    <col min="24" max="33" width="8.85546875" customWidth="1"/>
  </cols>
  <sheetData>
    <row r="6" spans="1:33" ht="21" x14ac:dyDescent="0.35"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33" ht="21" x14ac:dyDescent="0.35">
      <c r="C7" s="41" t="s">
        <v>21</v>
      </c>
      <c r="D7" s="41"/>
      <c r="E7" s="41"/>
      <c r="F7" s="41"/>
      <c r="G7" s="41"/>
      <c r="K7" s="15"/>
      <c r="L7" s="15"/>
      <c r="M7" s="31" t="s">
        <v>13</v>
      </c>
      <c r="N7" s="31"/>
      <c r="O7" s="31"/>
      <c r="P7" s="31"/>
      <c r="Q7" s="31"/>
      <c r="R7" s="31" t="s">
        <v>20</v>
      </c>
      <c r="S7" s="31"/>
      <c r="T7" s="31"/>
      <c r="U7" s="31"/>
      <c r="V7" s="31"/>
      <c r="W7" s="31"/>
      <c r="AC7" s="41" t="s">
        <v>21</v>
      </c>
      <c r="AD7" s="41"/>
      <c r="AE7" s="41"/>
      <c r="AF7" s="41"/>
      <c r="AG7" s="41"/>
    </row>
    <row r="8" spans="1:33" ht="21" x14ac:dyDescent="0.35">
      <c r="C8" s="3">
        <v>20</v>
      </c>
      <c r="D8" s="3">
        <v>30</v>
      </c>
      <c r="E8" s="3">
        <v>40</v>
      </c>
      <c r="F8" s="3">
        <v>50</v>
      </c>
      <c r="G8" s="3">
        <v>60</v>
      </c>
      <c r="K8" s="31" t="s">
        <v>12</v>
      </c>
      <c r="L8" s="31"/>
      <c r="M8" s="17">
        <v>20</v>
      </c>
      <c r="N8" s="18">
        <v>30</v>
      </c>
      <c r="O8" s="19">
        <v>40</v>
      </c>
      <c r="P8" s="18">
        <v>50</v>
      </c>
      <c r="Q8" s="20">
        <v>60</v>
      </c>
      <c r="R8" s="31" t="s">
        <v>19</v>
      </c>
      <c r="S8" s="31"/>
      <c r="T8" s="31"/>
      <c r="U8" s="31"/>
      <c r="V8" s="31"/>
      <c r="W8" s="31"/>
      <c r="AB8" s="1"/>
      <c r="AC8" s="6">
        <v>20</v>
      </c>
      <c r="AD8" s="6">
        <v>30</v>
      </c>
      <c r="AE8" s="6">
        <v>40</v>
      </c>
      <c r="AF8" s="6">
        <v>50</v>
      </c>
      <c r="AG8" s="6">
        <v>60</v>
      </c>
    </row>
    <row r="9" spans="1:33" ht="21" x14ac:dyDescent="0.35">
      <c r="A9" s="3" t="s">
        <v>0</v>
      </c>
      <c r="B9" s="3" t="s">
        <v>1</v>
      </c>
      <c r="C9" s="3" t="s">
        <v>2</v>
      </c>
      <c r="D9" s="3" t="s">
        <v>3</v>
      </c>
      <c r="E9" s="46" t="s">
        <v>4</v>
      </c>
      <c r="F9" s="3" t="s">
        <v>5</v>
      </c>
      <c r="G9" s="3" t="s">
        <v>6</v>
      </c>
      <c r="K9" s="18" t="s">
        <v>0</v>
      </c>
      <c r="L9" s="18" t="s">
        <v>1</v>
      </c>
      <c r="M9" s="32" t="s">
        <v>15</v>
      </c>
      <c r="N9" s="33"/>
      <c r="O9" s="33"/>
      <c r="P9" s="33"/>
      <c r="Q9" s="34"/>
      <c r="R9" s="17">
        <v>20</v>
      </c>
      <c r="S9" s="17" t="s">
        <v>14</v>
      </c>
      <c r="T9" s="19">
        <v>40</v>
      </c>
      <c r="U9" s="19" t="s">
        <v>14</v>
      </c>
      <c r="V9" s="20">
        <v>60</v>
      </c>
      <c r="W9" s="20" t="s">
        <v>14</v>
      </c>
      <c r="X9" s="2"/>
      <c r="Z9" s="6" t="s">
        <v>0</v>
      </c>
      <c r="AA9" s="6" t="s">
        <v>1</v>
      </c>
      <c r="AB9" s="42" t="s">
        <v>7</v>
      </c>
      <c r="AC9" s="6" t="s">
        <v>2</v>
      </c>
      <c r="AD9" s="6" t="s">
        <v>3</v>
      </c>
      <c r="AE9" s="6" t="s">
        <v>4</v>
      </c>
      <c r="AF9" s="6" t="s">
        <v>5</v>
      </c>
      <c r="AG9" s="6" t="s">
        <v>6</v>
      </c>
    </row>
    <row r="10" spans="1:33" ht="21" x14ac:dyDescent="0.35">
      <c r="A10" s="3">
        <v>1.55</v>
      </c>
      <c r="B10" s="43">
        <v>45</v>
      </c>
      <c r="C10" s="4">
        <f>66.5+13.7*$B10+5*($A10*100)-6.8*C$8</f>
        <v>1322</v>
      </c>
      <c r="D10" s="4">
        <f>66.5+13.7*$B10+5*($A10*100)-6.8*D$8</f>
        <v>1254</v>
      </c>
      <c r="E10" s="4">
        <f t="shared" ref="E10:G18" si="0">66.5+13.7*$B10+5*($A10*100)-6.8*E$8</f>
        <v>1186</v>
      </c>
      <c r="F10" s="4">
        <f t="shared" si="0"/>
        <v>1118</v>
      </c>
      <c r="G10" s="4">
        <f t="shared" si="0"/>
        <v>1050</v>
      </c>
      <c r="H10" s="2"/>
      <c r="I10" s="2"/>
      <c r="K10" s="18">
        <v>1.55</v>
      </c>
      <c r="L10" s="44">
        <v>50</v>
      </c>
      <c r="M10" s="21">
        <f>66.5+13.7*$L10+5*($K10*100)-6.8*M$8</f>
        <v>1390.5</v>
      </c>
      <c r="N10" s="21">
        <f>66.5+13.7*$L10+5*($K10*100)-6.8*N$8</f>
        <v>1322.5</v>
      </c>
      <c r="O10" s="21">
        <f t="shared" ref="O10:Q18" si="1">66.5+13.7*$L10+5*($K10*100)-6.8*O$8</f>
        <v>1254.5</v>
      </c>
      <c r="P10" s="21">
        <f t="shared" si="1"/>
        <v>1186.5</v>
      </c>
      <c r="Q10" s="21">
        <f t="shared" si="1"/>
        <v>1118.5</v>
      </c>
      <c r="R10" s="21">
        <v>264</v>
      </c>
      <c r="S10" s="21">
        <v>317</v>
      </c>
      <c r="T10" s="21">
        <v>246</v>
      </c>
      <c r="U10" s="21">
        <v>295</v>
      </c>
      <c r="V10" s="21">
        <v>228</v>
      </c>
      <c r="W10" s="21">
        <v>274</v>
      </c>
      <c r="X10" s="2"/>
      <c r="Z10" s="3">
        <v>1.55</v>
      </c>
      <c r="AA10" s="45">
        <v>60</v>
      </c>
      <c r="AB10" s="40">
        <f>AA10/(Z10*Z10)</f>
        <v>24.973985431841829</v>
      </c>
      <c r="AC10" s="4">
        <f t="shared" ref="AC10:AC18" si="2">66.5+13.7*$AA10+5*(Z10*100)-6.8*AC$8</f>
        <v>1527.5</v>
      </c>
      <c r="AD10" s="4">
        <f t="shared" ref="AD10:AD18" si="3">66.5+13.7*$AA10+5*(Z10*100)-6.8*AD$8</f>
        <v>1459.5</v>
      </c>
      <c r="AE10" s="4">
        <f t="shared" ref="AE10:AG18" si="4">3.4*$AA10+15.3*($Z10*100)-6.8*AE$8-961</f>
        <v>1342.5</v>
      </c>
      <c r="AF10" s="4">
        <f t="shared" si="4"/>
        <v>1274.5</v>
      </c>
      <c r="AG10" s="4">
        <f t="shared" si="4"/>
        <v>1206.5</v>
      </c>
    </row>
    <row r="11" spans="1:33" ht="21" x14ac:dyDescent="0.35">
      <c r="A11" s="3">
        <f>A10+0.05</f>
        <v>1.6</v>
      </c>
      <c r="B11" s="3">
        <f>B10+5</f>
        <v>50</v>
      </c>
      <c r="C11" s="4">
        <f t="shared" ref="C11:C18" si="5">66.5+13.7*B11+5*(A11*100)-6.8*C$8</f>
        <v>1415.5</v>
      </c>
      <c r="D11" s="4">
        <f t="shared" ref="D11:D18" si="6">66.5+13.7*$B11+5*($A11*100)-6.8*D$8</f>
        <v>1347.5</v>
      </c>
      <c r="E11" s="4">
        <f t="shared" si="0"/>
        <v>1279.5</v>
      </c>
      <c r="F11" s="4">
        <f t="shared" si="0"/>
        <v>1211.5</v>
      </c>
      <c r="G11" s="4">
        <f t="shared" si="0"/>
        <v>1143.5</v>
      </c>
      <c r="H11" s="2"/>
      <c r="I11" s="2"/>
      <c r="K11" s="18">
        <f>K10+0.05</f>
        <v>1.6</v>
      </c>
      <c r="L11" s="18">
        <f>L10+5</f>
        <v>55</v>
      </c>
      <c r="M11" s="21">
        <f t="shared" ref="M11:M18" si="7">66.5+13.7*$L11+5*($K11*100)-6.8*M$8</f>
        <v>1484</v>
      </c>
      <c r="N11" s="21">
        <f t="shared" ref="N11:N18" si="8">66.5+13.7*$L11+5*($K11*100)-6.8*N$8</f>
        <v>1416</v>
      </c>
      <c r="O11" s="21">
        <f t="shared" si="1"/>
        <v>1348</v>
      </c>
      <c r="P11" s="21">
        <f t="shared" si="1"/>
        <v>1280</v>
      </c>
      <c r="Q11" s="21">
        <f t="shared" si="1"/>
        <v>1212</v>
      </c>
      <c r="R11" s="21">
        <v>279</v>
      </c>
      <c r="S11" s="21">
        <v>334</v>
      </c>
      <c r="T11" s="21">
        <v>261</v>
      </c>
      <c r="U11" s="21">
        <v>313</v>
      </c>
      <c r="V11" s="21">
        <v>243</v>
      </c>
      <c r="W11" s="21">
        <v>291</v>
      </c>
      <c r="X11" s="2"/>
      <c r="Z11" s="3">
        <f>Z10+0.05</f>
        <v>1.6</v>
      </c>
      <c r="AA11" s="3">
        <f>AA10+5</f>
        <v>65</v>
      </c>
      <c r="AB11" s="40">
        <f t="shared" ref="AB11:AB18" si="9">AA11/(Z11*Z11)</f>
        <v>25.390624999999996</v>
      </c>
      <c r="AC11" s="4">
        <f t="shared" si="2"/>
        <v>1621</v>
      </c>
      <c r="AD11" s="4">
        <f t="shared" si="3"/>
        <v>1553</v>
      </c>
      <c r="AE11" s="4">
        <f t="shared" si="4"/>
        <v>1436</v>
      </c>
      <c r="AF11" s="4">
        <f t="shared" si="4"/>
        <v>1368</v>
      </c>
      <c r="AG11" s="4">
        <f t="shared" si="4"/>
        <v>1300</v>
      </c>
    </row>
    <row r="12" spans="1:33" ht="21" x14ac:dyDescent="0.35">
      <c r="A12" s="3">
        <f t="shared" ref="A12:A18" si="10">A11+0.05</f>
        <v>1.6500000000000001</v>
      </c>
      <c r="B12" s="3">
        <f t="shared" ref="B12:B18" si="11">B11+5</f>
        <v>55</v>
      </c>
      <c r="C12" s="4">
        <f t="shared" si="5"/>
        <v>1509</v>
      </c>
      <c r="D12" s="4">
        <f t="shared" si="6"/>
        <v>1441</v>
      </c>
      <c r="E12" s="4">
        <f t="shared" si="0"/>
        <v>1373</v>
      </c>
      <c r="F12" s="4">
        <f t="shared" si="0"/>
        <v>1305</v>
      </c>
      <c r="G12" s="4">
        <f t="shared" si="0"/>
        <v>1237</v>
      </c>
      <c r="H12" s="2"/>
      <c r="I12" s="2"/>
      <c r="K12" s="18">
        <f t="shared" ref="K12:K18" si="12">K11+0.05</f>
        <v>1.6500000000000001</v>
      </c>
      <c r="L12" s="18">
        <f t="shared" ref="L12:L18" si="13">L11+5</f>
        <v>60</v>
      </c>
      <c r="M12" s="21">
        <f t="shared" si="7"/>
        <v>1577.5</v>
      </c>
      <c r="N12" s="21">
        <f t="shared" si="8"/>
        <v>1509.5</v>
      </c>
      <c r="O12" s="21">
        <f t="shared" si="1"/>
        <v>1441.5</v>
      </c>
      <c r="P12" s="21">
        <f t="shared" si="1"/>
        <v>1373.5</v>
      </c>
      <c r="Q12" s="21">
        <f t="shared" si="1"/>
        <v>1305.5</v>
      </c>
      <c r="R12" s="21">
        <v>293</v>
      </c>
      <c r="S12" s="21">
        <v>352</v>
      </c>
      <c r="T12" s="21">
        <v>275</v>
      </c>
      <c r="U12" s="21">
        <v>330</v>
      </c>
      <c r="V12" s="21">
        <v>257</v>
      </c>
      <c r="W12" s="21">
        <v>309</v>
      </c>
      <c r="X12" s="2"/>
      <c r="Z12" s="3">
        <f t="shared" ref="Z12:Z18" si="14">Z11+0.05</f>
        <v>1.6500000000000001</v>
      </c>
      <c r="AA12" s="3">
        <f t="shared" ref="AA12:AA18" si="15">AA11+5</f>
        <v>70</v>
      </c>
      <c r="AB12" s="40">
        <f t="shared" si="9"/>
        <v>25.711662075298435</v>
      </c>
      <c r="AC12" s="4">
        <f t="shared" si="2"/>
        <v>1714.5</v>
      </c>
      <c r="AD12" s="4">
        <f t="shared" si="3"/>
        <v>1646.5</v>
      </c>
      <c r="AE12" s="4">
        <f t="shared" si="4"/>
        <v>1529.5</v>
      </c>
      <c r="AF12" s="4">
        <f t="shared" si="4"/>
        <v>1461.5</v>
      </c>
      <c r="AG12" s="4">
        <f t="shared" si="4"/>
        <v>1393.5</v>
      </c>
    </row>
    <row r="13" spans="1:33" ht="21" x14ac:dyDescent="0.35">
      <c r="A13" s="3">
        <f t="shared" si="10"/>
        <v>1.7000000000000002</v>
      </c>
      <c r="B13" s="3">
        <f t="shared" si="11"/>
        <v>60</v>
      </c>
      <c r="C13" s="4">
        <f t="shared" si="5"/>
        <v>1602.5</v>
      </c>
      <c r="D13" s="4">
        <f t="shared" si="6"/>
        <v>1534.5</v>
      </c>
      <c r="E13" s="4">
        <f t="shared" si="0"/>
        <v>1466.5</v>
      </c>
      <c r="F13" s="4">
        <f t="shared" si="0"/>
        <v>1398.5</v>
      </c>
      <c r="G13" s="4">
        <f t="shared" si="0"/>
        <v>1330.5</v>
      </c>
      <c r="H13" s="2"/>
      <c r="I13" s="2"/>
      <c r="K13" s="18">
        <f t="shared" si="12"/>
        <v>1.7000000000000002</v>
      </c>
      <c r="L13" s="18">
        <f t="shared" si="13"/>
        <v>65</v>
      </c>
      <c r="M13" s="21">
        <f t="shared" si="7"/>
        <v>1671</v>
      </c>
      <c r="N13" s="21">
        <f t="shared" si="8"/>
        <v>1603</v>
      </c>
      <c r="O13" s="21">
        <f t="shared" si="1"/>
        <v>1535</v>
      </c>
      <c r="P13" s="21">
        <f t="shared" si="1"/>
        <v>1467</v>
      </c>
      <c r="Q13" s="21">
        <f t="shared" si="1"/>
        <v>1399</v>
      </c>
      <c r="R13" s="21">
        <v>308</v>
      </c>
      <c r="S13" s="21">
        <v>369</v>
      </c>
      <c r="T13" s="21">
        <v>290</v>
      </c>
      <c r="U13" s="21">
        <v>348</v>
      </c>
      <c r="V13" s="21">
        <v>272</v>
      </c>
      <c r="W13" s="21">
        <v>326</v>
      </c>
      <c r="X13" s="2"/>
      <c r="Z13" s="3">
        <f t="shared" si="14"/>
        <v>1.7000000000000002</v>
      </c>
      <c r="AA13" s="3">
        <f t="shared" si="15"/>
        <v>75</v>
      </c>
      <c r="AB13" s="40">
        <f t="shared" si="9"/>
        <v>25.951557093425599</v>
      </c>
      <c r="AC13" s="4">
        <f t="shared" si="2"/>
        <v>1808</v>
      </c>
      <c r="AD13" s="4">
        <f t="shared" si="3"/>
        <v>1740</v>
      </c>
      <c r="AE13" s="4">
        <f t="shared" si="4"/>
        <v>1623.0000000000005</v>
      </c>
      <c r="AF13" s="4">
        <f t="shared" si="4"/>
        <v>1555.0000000000005</v>
      </c>
      <c r="AG13" s="4">
        <f t="shared" si="4"/>
        <v>1487.0000000000005</v>
      </c>
    </row>
    <row r="14" spans="1:33" ht="21" x14ac:dyDescent="0.35">
      <c r="A14" s="3">
        <f t="shared" si="10"/>
        <v>1.7500000000000002</v>
      </c>
      <c r="B14" s="3">
        <f t="shared" si="11"/>
        <v>65</v>
      </c>
      <c r="C14" s="4">
        <f t="shared" si="5"/>
        <v>1696</v>
      </c>
      <c r="D14" s="4">
        <f t="shared" si="6"/>
        <v>1628</v>
      </c>
      <c r="E14" s="4">
        <f t="shared" si="0"/>
        <v>1560</v>
      </c>
      <c r="F14" s="4">
        <f t="shared" si="0"/>
        <v>1492</v>
      </c>
      <c r="G14" s="4">
        <f t="shared" si="0"/>
        <v>1424</v>
      </c>
      <c r="H14" s="2"/>
      <c r="I14" s="2"/>
      <c r="K14" s="18">
        <f t="shared" si="12"/>
        <v>1.7500000000000002</v>
      </c>
      <c r="L14" s="18">
        <f t="shared" si="13"/>
        <v>70</v>
      </c>
      <c r="M14" s="21">
        <f t="shared" si="7"/>
        <v>1764.5</v>
      </c>
      <c r="N14" s="21">
        <f t="shared" si="8"/>
        <v>1696.5</v>
      </c>
      <c r="O14" s="21">
        <f t="shared" si="1"/>
        <v>1628.5</v>
      </c>
      <c r="P14" s="21">
        <f t="shared" si="1"/>
        <v>1560.5</v>
      </c>
      <c r="Q14" s="21">
        <f t="shared" si="1"/>
        <v>1492.5</v>
      </c>
      <c r="R14" s="21">
        <v>322</v>
      </c>
      <c r="S14" s="21">
        <v>387</v>
      </c>
      <c r="T14" s="21">
        <v>304</v>
      </c>
      <c r="U14" s="21">
        <v>365</v>
      </c>
      <c r="V14" s="21">
        <v>286</v>
      </c>
      <c r="W14" s="21">
        <v>344</v>
      </c>
      <c r="X14" s="2"/>
      <c r="Z14" s="3">
        <f t="shared" si="14"/>
        <v>1.7500000000000002</v>
      </c>
      <c r="AA14" s="3">
        <f t="shared" si="15"/>
        <v>80</v>
      </c>
      <c r="AB14" s="40">
        <f t="shared" si="9"/>
        <v>26.12244897959183</v>
      </c>
      <c r="AC14" s="4">
        <f t="shared" si="2"/>
        <v>1901.5</v>
      </c>
      <c r="AD14" s="4">
        <f t="shared" si="3"/>
        <v>1833.5</v>
      </c>
      <c r="AE14" s="4">
        <f t="shared" si="4"/>
        <v>1716.5000000000005</v>
      </c>
      <c r="AF14" s="4">
        <f t="shared" si="4"/>
        <v>1648.5000000000005</v>
      </c>
      <c r="AG14" s="4">
        <f t="shared" si="4"/>
        <v>1580.5000000000005</v>
      </c>
    </row>
    <row r="15" spans="1:33" ht="21" x14ac:dyDescent="0.35">
      <c r="A15" s="3">
        <f t="shared" si="10"/>
        <v>1.8000000000000003</v>
      </c>
      <c r="B15" s="3">
        <f t="shared" si="11"/>
        <v>70</v>
      </c>
      <c r="C15" s="4">
        <f t="shared" si="5"/>
        <v>1789.5</v>
      </c>
      <c r="D15" s="4">
        <f t="shared" si="6"/>
        <v>1721.5</v>
      </c>
      <c r="E15" s="4">
        <f t="shared" si="0"/>
        <v>1653.5</v>
      </c>
      <c r="F15" s="4">
        <f t="shared" si="0"/>
        <v>1585.5</v>
      </c>
      <c r="G15" s="4">
        <f t="shared" si="0"/>
        <v>1517.5</v>
      </c>
      <c r="H15" s="2"/>
      <c r="I15" s="2"/>
      <c r="K15" s="18">
        <f t="shared" si="12"/>
        <v>1.8000000000000003</v>
      </c>
      <c r="L15" s="18">
        <f t="shared" si="13"/>
        <v>75</v>
      </c>
      <c r="M15" s="21">
        <f t="shared" si="7"/>
        <v>1858</v>
      </c>
      <c r="N15" s="21">
        <f t="shared" si="8"/>
        <v>1790</v>
      </c>
      <c r="O15" s="21">
        <f t="shared" si="1"/>
        <v>1722</v>
      </c>
      <c r="P15" s="21">
        <f t="shared" si="1"/>
        <v>1654</v>
      </c>
      <c r="Q15" s="21">
        <f t="shared" si="1"/>
        <v>1586</v>
      </c>
      <c r="R15" s="21">
        <v>337</v>
      </c>
      <c r="S15" s="21">
        <v>404</v>
      </c>
      <c r="T15" s="21">
        <v>319</v>
      </c>
      <c r="U15" s="21">
        <v>383</v>
      </c>
      <c r="V15" s="21">
        <v>301</v>
      </c>
      <c r="W15" s="21">
        <v>361</v>
      </c>
      <c r="X15" s="2"/>
      <c r="Z15" s="3">
        <f t="shared" si="14"/>
        <v>1.8000000000000003</v>
      </c>
      <c r="AA15" s="3">
        <f t="shared" si="15"/>
        <v>85</v>
      </c>
      <c r="AB15" s="40">
        <f t="shared" si="9"/>
        <v>26.234567901234559</v>
      </c>
      <c r="AC15" s="4">
        <f t="shared" si="2"/>
        <v>1995</v>
      </c>
      <c r="AD15" s="4">
        <f t="shared" si="3"/>
        <v>1927</v>
      </c>
      <c r="AE15" s="4">
        <f t="shared" si="4"/>
        <v>1810.0000000000005</v>
      </c>
      <c r="AF15" s="4">
        <f t="shared" si="4"/>
        <v>1742.0000000000005</v>
      </c>
      <c r="AG15" s="4">
        <f t="shared" si="4"/>
        <v>1674.0000000000005</v>
      </c>
    </row>
    <row r="16" spans="1:33" ht="21" x14ac:dyDescent="0.35">
      <c r="A16" s="3">
        <f t="shared" si="10"/>
        <v>1.8500000000000003</v>
      </c>
      <c r="B16" s="3">
        <f t="shared" si="11"/>
        <v>75</v>
      </c>
      <c r="C16" s="4">
        <f t="shared" si="5"/>
        <v>1883</v>
      </c>
      <c r="D16" s="4">
        <f t="shared" si="6"/>
        <v>1815</v>
      </c>
      <c r="E16" s="4">
        <f t="shared" si="0"/>
        <v>1747</v>
      </c>
      <c r="F16" s="4">
        <f t="shared" si="0"/>
        <v>1679</v>
      </c>
      <c r="G16" s="4">
        <f t="shared" si="0"/>
        <v>1611</v>
      </c>
      <c r="H16" s="2"/>
      <c r="I16" s="2"/>
      <c r="K16" s="18">
        <f t="shared" si="12"/>
        <v>1.8500000000000003</v>
      </c>
      <c r="L16" s="18">
        <f t="shared" si="13"/>
        <v>80</v>
      </c>
      <c r="M16" s="21">
        <f t="shared" si="7"/>
        <v>1951.5</v>
      </c>
      <c r="N16" s="21">
        <f t="shared" si="8"/>
        <v>1883.5</v>
      </c>
      <c r="O16" s="21">
        <f t="shared" si="1"/>
        <v>1815.5</v>
      </c>
      <c r="P16" s="21">
        <f t="shared" si="1"/>
        <v>1747.5</v>
      </c>
      <c r="Q16" s="21">
        <f t="shared" si="1"/>
        <v>1679.5</v>
      </c>
      <c r="R16" s="21">
        <v>351</v>
      </c>
      <c r="S16" s="21">
        <v>422</v>
      </c>
      <c r="T16" s="21">
        <v>333</v>
      </c>
      <c r="U16" s="21">
        <v>400</v>
      </c>
      <c r="V16" s="21">
        <v>316</v>
      </c>
      <c r="W16" s="21">
        <v>379</v>
      </c>
      <c r="X16" s="2"/>
      <c r="Z16" s="3">
        <f t="shared" si="14"/>
        <v>1.8500000000000003</v>
      </c>
      <c r="AA16" s="3">
        <f t="shared" si="15"/>
        <v>90</v>
      </c>
      <c r="AB16" s="40">
        <f t="shared" si="9"/>
        <v>26.296566837107367</v>
      </c>
      <c r="AC16" s="4">
        <f t="shared" si="2"/>
        <v>2088.5</v>
      </c>
      <c r="AD16" s="4">
        <f t="shared" si="3"/>
        <v>2020.5</v>
      </c>
      <c r="AE16" s="4">
        <f t="shared" si="4"/>
        <v>1903.5000000000005</v>
      </c>
      <c r="AF16" s="4">
        <f t="shared" si="4"/>
        <v>1835.5000000000005</v>
      </c>
      <c r="AG16" s="4">
        <f t="shared" si="4"/>
        <v>1767.5000000000005</v>
      </c>
    </row>
    <row r="17" spans="1:33" ht="21" x14ac:dyDescent="0.35">
      <c r="A17" s="3">
        <f t="shared" si="10"/>
        <v>1.9000000000000004</v>
      </c>
      <c r="B17" s="3">
        <f t="shared" si="11"/>
        <v>80</v>
      </c>
      <c r="C17" s="4">
        <f t="shared" si="5"/>
        <v>1976.5</v>
      </c>
      <c r="D17" s="4">
        <f t="shared" si="6"/>
        <v>1908.5</v>
      </c>
      <c r="E17" s="4">
        <f t="shared" si="0"/>
        <v>1840.5</v>
      </c>
      <c r="F17" s="4">
        <f t="shared" si="0"/>
        <v>1772.5</v>
      </c>
      <c r="G17" s="4">
        <f t="shared" si="0"/>
        <v>1704.5</v>
      </c>
      <c r="H17" s="2"/>
      <c r="I17" s="2"/>
      <c r="K17" s="18">
        <f t="shared" si="12"/>
        <v>1.9000000000000004</v>
      </c>
      <c r="L17" s="18">
        <f t="shared" si="13"/>
        <v>85</v>
      </c>
      <c r="M17" s="21">
        <f t="shared" si="7"/>
        <v>2045</v>
      </c>
      <c r="N17" s="21">
        <f t="shared" si="8"/>
        <v>1977</v>
      </c>
      <c r="O17" s="21">
        <f t="shared" si="1"/>
        <v>1909</v>
      </c>
      <c r="P17" s="21">
        <f t="shared" si="1"/>
        <v>1841</v>
      </c>
      <c r="Q17" s="21">
        <f t="shared" si="1"/>
        <v>1773</v>
      </c>
      <c r="R17" s="21">
        <v>366</v>
      </c>
      <c r="S17" s="21">
        <v>439</v>
      </c>
      <c r="T17" s="21">
        <v>348</v>
      </c>
      <c r="U17" s="21">
        <v>418</v>
      </c>
      <c r="V17" s="21">
        <v>330</v>
      </c>
      <c r="W17" s="21">
        <v>396</v>
      </c>
      <c r="X17" s="2"/>
      <c r="Z17" s="3">
        <f t="shared" si="14"/>
        <v>1.9000000000000004</v>
      </c>
      <c r="AA17" s="3">
        <f t="shared" si="15"/>
        <v>95</v>
      </c>
      <c r="AB17" s="40">
        <f t="shared" si="9"/>
        <v>26.315789473684202</v>
      </c>
      <c r="AC17" s="4">
        <f t="shared" si="2"/>
        <v>2182</v>
      </c>
      <c r="AD17" s="4">
        <f t="shared" si="3"/>
        <v>2114</v>
      </c>
      <c r="AE17" s="4">
        <f t="shared" si="4"/>
        <v>1997.0000000000005</v>
      </c>
      <c r="AF17" s="4">
        <f t="shared" si="4"/>
        <v>1929.0000000000005</v>
      </c>
      <c r="AG17" s="4">
        <f t="shared" si="4"/>
        <v>1861.0000000000005</v>
      </c>
    </row>
    <row r="18" spans="1:33" ht="21" x14ac:dyDescent="0.35">
      <c r="A18" s="3">
        <f t="shared" si="10"/>
        <v>1.9500000000000004</v>
      </c>
      <c r="B18" s="3">
        <f t="shared" si="11"/>
        <v>85</v>
      </c>
      <c r="C18" s="4">
        <f t="shared" si="5"/>
        <v>2070</v>
      </c>
      <c r="D18" s="4">
        <f t="shared" si="6"/>
        <v>2002</v>
      </c>
      <c r="E18" s="4">
        <f t="shared" si="0"/>
        <v>1934</v>
      </c>
      <c r="F18" s="4">
        <f t="shared" si="0"/>
        <v>1866</v>
      </c>
      <c r="G18" s="4">
        <f t="shared" si="0"/>
        <v>1798</v>
      </c>
      <c r="H18" s="2"/>
      <c r="I18" s="2"/>
      <c r="K18" s="18">
        <f t="shared" si="12"/>
        <v>1.9500000000000004</v>
      </c>
      <c r="L18" s="18">
        <f t="shared" si="13"/>
        <v>90</v>
      </c>
      <c r="M18" s="21">
        <f t="shared" si="7"/>
        <v>2138.5</v>
      </c>
      <c r="N18" s="21">
        <f t="shared" si="8"/>
        <v>2070.5</v>
      </c>
      <c r="O18" s="21">
        <f t="shared" si="1"/>
        <v>2002.5</v>
      </c>
      <c r="P18" s="21">
        <f t="shared" si="1"/>
        <v>1934.5</v>
      </c>
      <c r="Q18" s="21">
        <f t="shared" si="1"/>
        <v>1866.5</v>
      </c>
      <c r="R18" s="21">
        <v>381</v>
      </c>
      <c r="S18" s="21">
        <v>457</v>
      </c>
      <c r="T18" s="21">
        <v>363</v>
      </c>
      <c r="U18" s="21">
        <v>435</v>
      </c>
      <c r="V18" s="21">
        <v>345</v>
      </c>
      <c r="W18" s="21">
        <v>414</v>
      </c>
      <c r="X18" s="2"/>
      <c r="Z18" s="3">
        <f t="shared" si="14"/>
        <v>1.9500000000000004</v>
      </c>
      <c r="AA18" s="3">
        <f t="shared" si="15"/>
        <v>100</v>
      </c>
      <c r="AB18" s="40">
        <f t="shared" si="9"/>
        <v>26.298487836949366</v>
      </c>
      <c r="AC18" s="4">
        <f t="shared" si="2"/>
        <v>2275.5</v>
      </c>
      <c r="AD18" s="4">
        <f t="shared" si="3"/>
        <v>2207.5</v>
      </c>
      <c r="AE18" s="4">
        <f t="shared" si="4"/>
        <v>2090.5000000000005</v>
      </c>
      <c r="AF18" s="4">
        <f t="shared" si="4"/>
        <v>2022.5000000000005</v>
      </c>
      <c r="AG18" s="4">
        <f t="shared" si="4"/>
        <v>1954.5000000000005</v>
      </c>
    </row>
    <row r="19" spans="1:33" ht="21" x14ac:dyDescent="0.35">
      <c r="C19" s="2"/>
      <c r="D19" s="2"/>
      <c r="E19" s="2"/>
      <c r="F19" s="2"/>
      <c r="G19" s="2"/>
      <c r="H19" s="2"/>
      <c r="I19" s="2"/>
      <c r="K19" s="22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2"/>
      <c r="AB19" s="1"/>
      <c r="AC19" s="2"/>
      <c r="AD19" s="2"/>
      <c r="AE19" s="2"/>
      <c r="AF19" s="2"/>
      <c r="AG19" s="2"/>
    </row>
    <row r="20" spans="1:33" ht="21" x14ac:dyDescent="0.35">
      <c r="K20" s="15"/>
      <c r="L20" s="15"/>
      <c r="M20" s="31" t="s">
        <v>13</v>
      </c>
      <c r="N20" s="31"/>
      <c r="O20" s="31"/>
      <c r="P20" s="31"/>
      <c r="Q20" s="31"/>
      <c r="R20" s="31" t="s">
        <v>20</v>
      </c>
      <c r="S20" s="31"/>
      <c r="T20" s="31"/>
      <c r="U20" s="31"/>
      <c r="V20" s="31"/>
      <c r="W20" s="31"/>
    </row>
    <row r="21" spans="1:33" ht="21" x14ac:dyDescent="0.35">
      <c r="K21" s="38" t="s">
        <v>12</v>
      </c>
      <c r="L21" s="39"/>
      <c r="M21" s="17">
        <v>20</v>
      </c>
      <c r="N21" s="18">
        <v>30</v>
      </c>
      <c r="O21" s="19">
        <v>40</v>
      </c>
      <c r="P21" s="18">
        <v>50</v>
      </c>
      <c r="Q21" s="20">
        <v>60</v>
      </c>
      <c r="R21" s="31" t="s">
        <v>19</v>
      </c>
      <c r="S21" s="31"/>
      <c r="T21" s="31"/>
      <c r="U21" s="31"/>
      <c r="V21" s="31"/>
      <c r="W21" s="31"/>
    </row>
    <row r="22" spans="1:33" ht="21" x14ac:dyDescent="0.35">
      <c r="K22" s="25" t="s">
        <v>0</v>
      </c>
      <c r="L22" s="25" t="s">
        <v>1</v>
      </c>
      <c r="M22" s="35" t="s">
        <v>16</v>
      </c>
      <c r="N22" s="36"/>
      <c r="O22" s="36"/>
      <c r="P22" s="36"/>
      <c r="Q22" s="37"/>
      <c r="R22" s="17">
        <v>20</v>
      </c>
      <c r="S22" s="17" t="s">
        <v>8</v>
      </c>
      <c r="T22" s="19">
        <v>40</v>
      </c>
      <c r="U22" s="19" t="s">
        <v>8</v>
      </c>
      <c r="V22" s="20">
        <v>60</v>
      </c>
      <c r="W22" s="26" t="s">
        <v>8</v>
      </c>
      <c r="X22" s="47" t="s">
        <v>9</v>
      </c>
      <c r="Y22" s="48"/>
      <c r="Z22" s="49"/>
      <c r="AA22" s="47" t="s">
        <v>10</v>
      </c>
      <c r="AB22" s="48"/>
      <c r="AC22" s="49"/>
    </row>
    <row r="23" spans="1:33" ht="21" x14ac:dyDescent="0.35">
      <c r="K23" s="25">
        <v>1.5</v>
      </c>
      <c r="L23" s="25">
        <v>40</v>
      </c>
      <c r="M23" s="25">
        <f t="shared" ref="M23:Q29" si="16">655+9.6*$L23+1.8*($K23*100)-4.7*M$21</f>
        <v>1215</v>
      </c>
      <c r="N23" s="25">
        <f t="shared" si="16"/>
        <v>1168</v>
      </c>
      <c r="O23" s="25">
        <f t="shared" si="16"/>
        <v>1121</v>
      </c>
      <c r="P23" s="25">
        <f t="shared" si="16"/>
        <v>1074</v>
      </c>
      <c r="Q23" s="25">
        <f t="shared" si="16"/>
        <v>1027</v>
      </c>
      <c r="R23" s="21">
        <v>211</v>
      </c>
      <c r="S23" s="21">
        <v>253</v>
      </c>
      <c r="T23" s="21">
        <v>193</v>
      </c>
      <c r="U23" s="27">
        <v>231</v>
      </c>
      <c r="V23" s="27">
        <v>175</v>
      </c>
      <c r="W23" s="21">
        <v>210</v>
      </c>
      <c r="X23" s="7">
        <f t="shared" ref="X23:X29" si="17">S23/R23</f>
        <v>1.1990521327014219</v>
      </c>
      <c r="Y23" s="7">
        <f t="shared" ref="Y23:Y29" si="18">U23/T23</f>
        <v>1.1968911917098446</v>
      </c>
      <c r="Z23" s="7">
        <f t="shared" ref="Z23:Z29" si="19">W23/V23</f>
        <v>1.2</v>
      </c>
      <c r="AA23" s="7">
        <f t="shared" ref="AA23:AA29" si="20">R23/R10</f>
        <v>0.7992424242424242</v>
      </c>
      <c r="AB23" s="7">
        <f t="shared" ref="AB23:AB29" si="21">T23/T10</f>
        <v>0.78455284552845528</v>
      </c>
      <c r="AC23" s="7">
        <f t="shared" ref="AC23:AC29" si="22">V23/V10</f>
        <v>0.76754385964912286</v>
      </c>
    </row>
    <row r="24" spans="1:33" ht="21" x14ac:dyDescent="0.35">
      <c r="K24" s="25">
        <v>1.55</v>
      </c>
      <c r="L24" s="25">
        <f>L23+5</f>
        <v>45</v>
      </c>
      <c r="M24" s="25">
        <f t="shared" si="16"/>
        <v>1272</v>
      </c>
      <c r="N24" s="25">
        <f t="shared" si="16"/>
        <v>1225</v>
      </c>
      <c r="O24" s="25">
        <f t="shared" si="16"/>
        <v>1178</v>
      </c>
      <c r="P24" s="25">
        <f t="shared" si="16"/>
        <v>1131</v>
      </c>
      <c r="Q24" s="25">
        <f t="shared" si="16"/>
        <v>1084</v>
      </c>
      <c r="R24" s="21">
        <v>225</v>
      </c>
      <c r="S24" s="21">
        <v>270</v>
      </c>
      <c r="T24" s="21">
        <v>207</v>
      </c>
      <c r="U24" s="27">
        <v>249</v>
      </c>
      <c r="V24" s="27">
        <v>190</v>
      </c>
      <c r="W24" s="21">
        <v>227</v>
      </c>
      <c r="X24" s="7">
        <f t="shared" si="17"/>
        <v>1.2</v>
      </c>
      <c r="Y24" s="7">
        <f t="shared" si="18"/>
        <v>1.2028985507246377</v>
      </c>
      <c r="Z24" s="7">
        <f t="shared" si="19"/>
        <v>1.1947368421052631</v>
      </c>
      <c r="AA24" s="7">
        <f t="shared" si="20"/>
        <v>0.80645161290322576</v>
      </c>
      <c r="AB24" s="7">
        <f t="shared" si="21"/>
        <v>0.7931034482758621</v>
      </c>
      <c r="AC24" s="7">
        <f t="shared" si="22"/>
        <v>0.78189300411522633</v>
      </c>
    </row>
    <row r="25" spans="1:33" ht="21" x14ac:dyDescent="0.35">
      <c r="K25" s="25">
        <f>K24+0.05</f>
        <v>1.6</v>
      </c>
      <c r="L25" s="25">
        <f t="shared" ref="L25:L29" si="23">L24+5</f>
        <v>50</v>
      </c>
      <c r="M25" s="25">
        <f t="shared" si="16"/>
        <v>1329</v>
      </c>
      <c r="N25" s="25">
        <f t="shared" si="16"/>
        <v>1282</v>
      </c>
      <c r="O25" s="25">
        <f t="shared" si="16"/>
        <v>1235</v>
      </c>
      <c r="P25" s="25">
        <f t="shared" si="16"/>
        <v>1188</v>
      </c>
      <c r="Q25" s="25">
        <f t="shared" si="16"/>
        <v>1141</v>
      </c>
      <c r="R25" s="21">
        <v>240</v>
      </c>
      <c r="S25" s="21">
        <v>288</v>
      </c>
      <c r="T25" s="21">
        <v>222</v>
      </c>
      <c r="U25" s="27">
        <v>266</v>
      </c>
      <c r="V25" s="27">
        <v>204</v>
      </c>
      <c r="W25" s="21">
        <v>245</v>
      </c>
      <c r="X25" s="7">
        <f t="shared" si="17"/>
        <v>1.2</v>
      </c>
      <c r="Y25" s="7">
        <f t="shared" si="18"/>
        <v>1.1981981981981982</v>
      </c>
      <c r="Z25" s="7">
        <f t="shared" si="19"/>
        <v>1.2009803921568627</v>
      </c>
      <c r="AA25" s="7">
        <f t="shared" si="20"/>
        <v>0.8191126279863481</v>
      </c>
      <c r="AB25" s="7">
        <f t="shared" si="21"/>
        <v>0.80727272727272725</v>
      </c>
      <c r="AC25" s="7">
        <f t="shared" si="22"/>
        <v>0.79377431906614782</v>
      </c>
    </row>
    <row r="26" spans="1:33" ht="21" x14ac:dyDescent="0.35">
      <c r="K26" s="25">
        <f t="shared" ref="K26:K29" si="24">K25+0.05</f>
        <v>1.6500000000000001</v>
      </c>
      <c r="L26" s="25">
        <f t="shared" si="23"/>
        <v>55</v>
      </c>
      <c r="M26" s="25">
        <f t="shared" si="16"/>
        <v>1386</v>
      </c>
      <c r="N26" s="25">
        <f t="shared" si="16"/>
        <v>1339</v>
      </c>
      <c r="O26" s="25">
        <f t="shared" si="16"/>
        <v>1292</v>
      </c>
      <c r="P26" s="25">
        <f t="shared" si="16"/>
        <v>1245</v>
      </c>
      <c r="Q26" s="25">
        <f t="shared" si="16"/>
        <v>1198</v>
      </c>
      <c r="R26" s="21">
        <v>254</v>
      </c>
      <c r="S26" s="21">
        <v>305</v>
      </c>
      <c r="T26" s="21">
        <v>237</v>
      </c>
      <c r="U26" s="27">
        <v>284</v>
      </c>
      <c r="V26" s="27">
        <v>219</v>
      </c>
      <c r="W26" s="21">
        <v>262</v>
      </c>
      <c r="X26" s="7">
        <f t="shared" si="17"/>
        <v>1.2007874015748032</v>
      </c>
      <c r="Y26" s="7">
        <f t="shared" si="18"/>
        <v>1.1983122362869199</v>
      </c>
      <c r="Z26" s="7">
        <f t="shared" si="19"/>
        <v>1.1963470319634704</v>
      </c>
      <c r="AA26" s="7">
        <f t="shared" si="20"/>
        <v>0.82467532467532467</v>
      </c>
      <c r="AB26" s="7">
        <f t="shared" si="21"/>
        <v>0.8172413793103448</v>
      </c>
      <c r="AC26" s="7">
        <f t="shared" si="22"/>
        <v>0.80514705882352944</v>
      </c>
    </row>
    <row r="27" spans="1:33" ht="21" x14ac:dyDescent="0.35">
      <c r="K27" s="25">
        <f t="shared" si="24"/>
        <v>1.7000000000000002</v>
      </c>
      <c r="L27" s="25">
        <f t="shared" si="23"/>
        <v>60</v>
      </c>
      <c r="M27" s="25">
        <f t="shared" si="16"/>
        <v>1443</v>
      </c>
      <c r="N27" s="25">
        <f t="shared" si="16"/>
        <v>1396</v>
      </c>
      <c r="O27" s="25">
        <f t="shared" si="16"/>
        <v>1349</v>
      </c>
      <c r="P27" s="25">
        <f t="shared" si="16"/>
        <v>1302</v>
      </c>
      <c r="Q27" s="25">
        <f t="shared" si="16"/>
        <v>1255</v>
      </c>
      <c r="R27" s="21">
        <v>269</v>
      </c>
      <c r="S27" s="21">
        <v>323</v>
      </c>
      <c r="T27" s="21">
        <v>251</v>
      </c>
      <c r="U27" s="27">
        <v>301</v>
      </c>
      <c r="V27" s="27">
        <v>233</v>
      </c>
      <c r="W27" s="21">
        <v>280</v>
      </c>
      <c r="X27" s="7">
        <f t="shared" si="17"/>
        <v>1.2007434944237918</v>
      </c>
      <c r="Y27" s="7">
        <f t="shared" si="18"/>
        <v>1.1992031872509961</v>
      </c>
      <c r="Z27" s="7">
        <f t="shared" si="19"/>
        <v>1.201716738197425</v>
      </c>
      <c r="AA27" s="7">
        <f t="shared" si="20"/>
        <v>0.8354037267080745</v>
      </c>
      <c r="AB27" s="7">
        <f t="shared" si="21"/>
        <v>0.82565789473684215</v>
      </c>
      <c r="AC27" s="7">
        <f t="shared" si="22"/>
        <v>0.81468531468531469</v>
      </c>
    </row>
    <row r="28" spans="1:33" ht="21" x14ac:dyDescent="0.35">
      <c r="K28" s="25">
        <f t="shared" si="24"/>
        <v>1.7500000000000002</v>
      </c>
      <c r="L28" s="25">
        <f t="shared" si="23"/>
        <v>65</v>
      </c>
      <c r="M28" s="25">
        <f t="shared" si="16"/>
        <v>1500</v>
      </c>
      <c r="N28" s="25">
        <f t="shared" si="16"/>
        <v>1453</v>
      </c>
      <c r="O28" s="25">
        <f t="shared" si="16"/>
        <v>1406</v>
      </c>
      <c r="P28" s="25">
        <f t="shared" si="16"/>
        <v>1359</v>
      </c>
      <c r="Q28" s="25">
        <f t="shared" si="16"/>
        <v>1312</v>
      </c>
      <c r="R28" s="21">
        <v>284</v>
      </c>
      <c r="S28" s="21">
        <v>340</v>
      </c>
      <c r="T28" s="21">
        <v>266</v>
      </c>
      <c r="U28" s="27">
        <v>319</v>
      </c>
      <c r="V28" s="27">
        <v>248</v>
      </c>
      <c r="W28" s="21">
        <v>297</v>
      </c>
      <c r="X28" s="7">
        <f t="shared" si="17"/>
        <v>1.1971830985915493</v>
      </c>
      <c r="Y28" s="7">
        <f t="shared" si="18"/>
        <v>1.1992481203007519</v>
      </c>
      <c r="Z28" s="7">
        <f t="shared" si="19"/>
        <v>1.1975806451612903</v>
      </c>
      <c r="AA28" s="7">
        <f t="shared" si="20"/>
        <v>0.84272997032640951</v>
      </c>
      <c r="AB28" s="7">
        <f t="shared" si="21"/>
        <v>0.83385579937304077</v>
      </c>
      <c r="AC28" s="7">
        <f t="shared" si="22"/>
        <v>0.82392026578073085</v>
      </c>
    </row>
    <row r="29" spans="1:33" ht="21" x14ac:dyDescent="0.35">
      <c r="K29" s="25">
        <f t="shared" si="24"/>
        <v>1.8000000000000003</v>
      </c>
      <c r="L29" s="25">
        <f t="shared" si="23"/>
        <v>70</v>
      </c>
      <c r="M29" s="25">
        <f t="shared" si="16"/>
        <v>1557</v>
      </c>
      <c r="N29" s="25">
        <f t="shared" si="16"/>
        <v>1510</v>
      </c>
      <c r="O29" s="25">
        <f t="shared" si="16"/>
        <v>1463</v>
      </c>
      <c r="P29" s="25">
        <f t="shared" si="16"/>
        <v>1416</v>
      </c>
      <c r="Q29" s="25">
        <f t="shared" si="16"/>
        <v>1369</v>
      </c>
      <c r="R29" s="21">
        <v>298</v>
      </c>
      <c r="S29" s="21">
        <v>358</v>
      </c>
      <c r="T29" s="21">
        <v>280</v>
      </c>
      <c r="U29" s="27">
        <v>336</v>
      </c>
      <c r="V29" s="27">
        <v>262</v>
      </c>
      <c r="W29" s="21">
        <v>315</v>
      </c>
      <c r="X29" s="7">
        <f t="shared" si="17"/>
        <v>1.2013422818791946</v>
      </c>
      <c r="Y29" s="7">
        <f t="shared" si="18"/>
        <v>1.2</v>
      </c>
      <c r="Z29" s="7">
        <f t="shared" si="19"/>
        <v>1.2022900763358779</v>
      </c>
      <c r="AA29" s="7">
        <f t="shared" si="20"/>
        <v>0.84900284900284906</v>
      </c>
      <c r="AB29" s="7">
        <f t="shared" si="21"/>
        <v>0.84084084084084088</v>
      </c>
      <c r="AC29" s="7">
        <f t="shared" si="22"/>
        <v>0.82911392405063289</v>
      </c>
    </row>
    <row r="30" spans="1:33" ht="21" x14ac:dyDescent="0.35">
      <c r="K30" s="28"/>
      <c r="L30" s="28"/>
      <c r="M30" s="28"/>
      <c r="N30" s="28"/>
      <c r="O30" s="28"/>
      <c r="P30" s="28"/>
      <c r="Q30" s="28"/>
      <c r="R30" s="23"/>
      <c r="S30" s="23"/>
      <c r="T30" s="23"/>
      <c r="U30" s="29"/>
      <c r="V30" s="29"/>
      <c r="W30" s="23"/>
      <c r="X30" s="30"/>
      <c r="Y30" s="30"/>
      <c r="Z30" s="30"/>
      <c r="AA30" s="30"/>
      <c r="AB30" s="30"/>
      <c r="AC30" s="30"/>
    </row>
    <row r="31" spans="1:33" x14ac:dyDescent="0.25">
      <c r="C31" s="2"/>
      <c r="D31" s="2"/>
      <c r="E31" s="2"/>
      <c r="F31" s="2"/>
      <c r="G31" s="2"/>
      <c r="H31" s="2"/>
      <c r="I31" s="2"/>
      <c r="K31" s="5" t="s">
        <v>11</v>
      </c>
    </row>
    <row r="32" spans="1:33" x14ac:dyDescent="0.25">
      <c r="C32" s="2">
        <f t="shared" ref="C32:C38" si="25">M23</f>
        <v>1215</v>
      </c>
      <c r="D32" s="2">
        <f t="shared" ref="D32:D38" si="26">O23</f>
        <v>1121</v>
      </c>
      <c r="E32" s="2">
        <f t="shared" ref="E32:F38" si="27">Q23</f>
        <v>1027</v>
      </c>
      <c r="F32" s="2">
        <f t="shared" si="27"/>
        <v>211</v>
      </c>
      <c r="G32" s="2">
        <f t="shared" ref="G32:G38" si="28">T23</f>
        <v>193</v>
      </c>
      <c r="H32" s="2">
        <f t="shared" ref="H32:H38" si="29">V23</f>
        <v>175</v>
      </c>
      <c r="I32" s="2">
        <f>H32</f>
        <v>175</v>
      </c>
      <c r="J32">
        <f t="shared" ref="J32:J38" si="30">L23</f>
        <v>40</v>
      </c>
      <c r="K32" s="12">
        <f>G32/193</f>
        <v>1</v>
      </c>
    </row>
    <row r="33" spans="2:18" x14ac:dyDescent="0.25">
      <c r="C33" s="2">
        <f t="shared" si="25"/>
        <v>1272</v>
      </c>
      <c r="D33" s="2">
        <f t="shared" si="26"/>
        <v>1178</v>
      </c>
      <c r="E33" s="2">
        <f t="shared" si="27"/>
        <v>1084</v>
      </c>
      <c r="F33" s="2">
        <f t="shared" si="27"/>
        <v>225</v>
      </c>
      <c r="G33" s="2">
        <f t="shared" si="28"/>
        <v>207</v>
      </c>
      <c r="H33" s="2">
        <f t="shared" si="29"/>
        <v>190</v>
      </c>
      <c r="I33" s="2">
        <f>((I$38-I$32)/6)+I32</f>
        <v>195.5</v>
      </c>
      <c r="J33">
        <f t="shared" si="30"/>
        <v>45</v>
      </c>
      <c r="K33" s="12">
        <f t="shared" ref="K33:K38" si="31">G33/193</f>
        <v>1.072538860103627</v>
      </c>
    </row>
    <row r="34" spans="2:18" x14ac:dyDescent="0.25">
      <c r="C34" s="2">
        <f t="shared" si="25"/>
        <v>1329</v>
      </c>
      <c r="D34" s="2">
        <f t="shared" si="26"/>
        <v>1235</v>
      </c>
      <c r="E34" s="2">
        <f t="shared" si="27"/>
        <v>1141</v>
      </c>
      <c r="F34" s="2">
        <f t="shared" si="27"/>
        <v>240</v>
      </c>
      <c r="G34" s="2">
        <f t="shared" si="28"/>
        <v>222</v>
      </c>
      <c r="H34" s="2">
        <f t="shared" si="29"/>
        <v>204</v>
      </c>
      <c r="I34" s="2">
        <f t="shared" ref="I34:I37" si="32">((I$38-I$32)/6)+I33</f>
        <v>216</v>
      </c>
      <c r="J34">
        <f t="shared" si="30"/>
        <v>50</v>
      </c>
      <c r="K34" s="12">
        <f t="shared" si="31"/>
        <v>1.150259067357513</v>
      </c>
    </row>
    <row r="35" spans="2:18" x14ac:dyDescent="0.25">
      <c r="C35" s="2">
        <f t="shared" si="25"/>
        <v>1386</v>
      </c>
      <c r="D35" s="2">
        <f t="shared" si="26"/>
        <v>1292</v>
      </c>
      <c r="E35" s="2">
        <f t="shared" si="27"/>
        <v>1198</v>
      </c>
      <c r="F35" s="2">
        <f t="shared" si="27"/>
        <v>254</v>
      </c>
      <c r="G35" s="2">
        <f t="shared" si="28"/>
        <v>237</v>
      </c>
      <c r="H35" s="2">
        <f t="shared" si="29"/>
        <v>219</v>
      </c>
      <c r="I35" s="2">
        <f t="shared" si="32"/>
        <v>236.5</v>
      </c>
      <c r="J35">
        <f t="shared" si="30"/>
        <v>55</v>
      </c>
      <c r="K35" s="12">
        <f t="shared" si="31"/>
        <v>1.2279792746113989</v>
      </c>
      <c r="N35" t="s">
        <v>1</v>
      </c>
      <c r="O35" t="s">
        <v>18</v>
      </c>
    </row>
    <row r="36" spans="2:18" x14ac:dyDescent="0.25">
      <c r="C36" s="2">
        <f t="shared" si="25"/>
        <v>1443</v>
      </c>
      <c r="D36" s="2">
        <f t="shared" si="26"/>
        <v>1349</v>
      </c>
      <c r="E36" s="2">
        <f t="shared" si="27"/>
        <v>1255</v>
      </c>
      <c r="F36" s="2">
        <f t="shared" si="27"/>
        <v>269</v>
      </c>
      <c r="G36" s="2">
        <f t="shared" si="28"/>
        <v>251</v>
      </c>
      <c r="H36" s="2">
        <f t="shared" si="29"/>
        <v>233</v>
      </c>
      <c r="I36" s="2">
        <f t="shared" si="32"/>
        <v>257</v>
      </c>
      <c r="J36">
        <f t="shared" si="30"/>
        <v>60</v>
      </c>
      <c r="K36" s="12">
        <f t="shared" si="31"/>
        <v>1.3005181347150259</v>
      </c>
      <c r="N36">
        <v>50</v>
      </c>
      <c r="O36" s="9">
        <f t="shared" ref="O36:O44" si="33">O10/1255</f>
        <v>0.99960159362549805</v>
      </c>
    </row>
    <row r="37" spans="2:18" x14ac:dyDescent="0.25">
      <c r="C37" s="2">
        <f t="shared" si="25"/>
        <v>1500</v>
      </c>
      <c r="D37" s="2">
        <f t="shared" si="26"/>
        <v>1406</v>
      </c>
      <c r="E37" s="2">
        <f t="shared" si="27"/>
        <v>1312</v>
      </c>
      <c r="F37" s="2">
        <f t="shared" si="27"/>
        <v>284</v>
      </c>
      <c r="G37" s="2">
        <f t="shared" si="28"/>
        <v>266</v>
      </c>
      <c r="H37" s="2">
        <f t="shared" si="29"/>
        <v>248</v>
      </c>
      <c r="I37" s="2">
        <f t="shared" si="32"/>
        <v>277.5</v>
      </c>
      <c r="J37">
        <f t="shared" si="30"/>
        <v>65</v>
      </c>
      <c r="K37" s="12">
        <f t="shared" si="31"/>
        <v>1.3782383419689119</v>
      </c>
      <c r="N37">
        <v>55</v>
      </c>
      <c r="O37" s="9">
        <f t="shared" si="33"/>
        <v>1.0741035856573704</v>
      </c>
    </row>
    <row r="38" spans="2:18" x14ac:dyDescent="0.25">
      <c r="C38" s="2">
        <f t="shared" si="25"/>
        <v>1557</v>
      </c>
      <c r="D38" s="2">
        <f t="shared" si="26"/>
        <v>1463</v>
      </c>
      <c r="E38" s="2">
        <f t="shared" si="27"/>
        <v>1369</v>
      </c>
      <c r="F38" s="2">
        <f t="shared" si="27"/>
        <v>298</v>
      </c>
      <c r="G38" s="2">
        <f t="shared" si="28"/>
        <v>280</v>
      </c>
      <c r="H38" s="2">
        <f t="shared" si="29"/>
        <v>262</v>
      </c>
      <c r="I38" s="2">
        <f>F38</f>
        <v>298</v>
      </c>
      <c r="J38">
        <f t="shared" si="30"/>
        <v>70</v>
      </c>
      <c r="K38" s="12">
        <f t="shared" si="31"/>
        <v>1.4507772020725389</v>
      </c>
      <c r="N38">
        <v>60</v>
      </c>
      <c r="O38" s="9">
        <f t="shared" si="33"/>
        <v>1.148605577689243</v>
      </c>
    </row>
    <row r="39" spans="2:18" x14ac:dyDescent="0.25">
      <c r="C39" s="2"/>
      <c r="N39">
        <v>65</v>
      </c>
      <c r="O39" s="9">
        <f t="shared" si="33"/>
        <v>1.2231075697211156</v>
      </c>
    </row>
    <row r="40" spans="2:18" x14ac:dyDescent="0.25">
      <c r="C40" s="8">
        <f>C38/C32</f>
        <v>1.2814814814814814</v>
      </c>
      <c r="D40" s="8">
        <f t="shared" ref="D40:H40" si="34">D38/D32</f>
        <v>1.3050847457627119</v>
      </c>
      <c r="E40" s="8">
        <f t="shared" si="34"/>
        <v>1.3330087633885102</v>
      </c>
      <c r="F40" s="8">
        <f t="shared" si="34"/>
        <v>1.4123222748815165</v>
      </c>
      <c r="G40" s="8">
        <f t="shared" si="34"/>
        <v>1.4507772020725389</v>
      </c>
      <c r="H40" s="8">
        <f t="shared" si="34"/>
        <v>1.4971428571428571</v>
      </c>
      <c r="N40">
        <v>70</v>
      </c>
      <c r="O40" s="9">
        <f t="shared" si="33"/>
        <v>1.2976095617529881</v>
      </c>
    </row>
    <row r="41" spans="2:18" x14ac:dyDescent="0.25">
      <c r="N41">
        <v>75</v>
      </c>
      <c r="O41" s="9">
        <f t="shared" si="33"/>
        <v>1.3721115537848605</v>
      </c>
    </row>
    <row r="42" spans="2:18" x14ac:dyDescent="0.25">
      <c r="B42">
        <v>40</v>
      </c>
      <c r="D42">
        <v>1121</v>
      </c>
      <c r="N42">
        <v>80</v>
      </c>
      <c r="O42" s="9">
        <f t="shared" si="33"/>
        <v>1.4466135458167331</v>
      </c>
    </row>
    <row r="43" spans="2:18" x14ac:dyDescent="0.25">
      <c r="B43" s="3">
        <v>45</v>
      </c>
      <c r="C43" s="4"/>
      <c r="D43">
        <v>1178</v>
      </c>
      <c r="N43">
        <v>85</v>
      </c>
      <c r="O43" s="9">
        <f t="shared" si="33"/>
        <v>1.5211155378486056</v>
      </c>
    </row>
    <row r="44" spans="2:18" x14ac:dyDescent="0.25">
      <c r="B44" s="3">
        <v>50</v>
      </c>
      <c r="C44" s="4">
        <v>1254.5</v>
      </c>
      <c r="D44">
        <v>1235</v>
      </c>
      <c r="N44">
        <v>90</v>
      </c>
      <c r="O44" s="9">
        <f t="shared" si="33"/>
        <v>1.595617529880478</v>
      </c>
    </row>
    <row r="45" spans="2:18" x14ac:dyDescent="0.25">
      <c r="B45" s="3">
        <v>55</v>
      </c>
      <c r="C45" s="4">
        <v>1348</v>
      </c>
      <c r="D45">
        <v>1292</v>
      </c>
      <c r="O45" s="9"/>
    </row>
    <row r="46" spans="2:18" x14ac:dyDescent="0.25">
      <c r="B46" s="3">
        <v>60</v>
      </c>
      <c r="C46" s="4">
        <v>1441.5</v>
      </c>
      <c r="D46">
        <v>1349</v>
      </c>
      <c r="N46" s="13">
        <v>20</v>
      </c>
      <c r="O46" s="6">
        <v>30</v>
      </c>
      <c r="P46" s="10">
        <v>40</v>
      </c>
      <c r="Q46" s="6">
        <v>50</v>
      </c>
      <c r="R46" s="11">
        <v>60</v>
      </c>
    </row>
    <row r="47" spans="2:18" x14ac:dyDescent="0.25">
      <c r="B47" s="3">
        <v>65</v>
      </c>
      <c r="C47" s="4">
        <v>1535</v>
      </c>
      <c r="D47">
        <v>1406</v>
      </c>
      <c r="N47" s="14">
        <f>M14/1765</f>
        <v>0.99971671388101979</v>
      </c>
      <c r="O47" s="14">
        <f t="shared" ref="O47:R47" si="35">N14/1765</f>
        <v>0.96118980169971668</v>
      </c>
      <c r="P47" s="14">
        <f t="shared" si="35"/>
        <v>0.92266288951841358</v>
      </c>
      <c r="Q47" s="14">
        <f t="shared" si="35"/>
        <v>0.88413597733711047</v>
      </c>
      <c r="R47" s="14">
        <f t="shared" si="35"/>
        <v>0.84560906515580736</v>
      </c>
    </row>
    <row r="48" spans="2:18" x14ac:dyDescent="0.25">
      <c r="B48" s="3">
        <v>70</v>
      </c>
      <c r="C48" s="4">
        <v>1628.5</v>
      </c>
      <c r="D48">
        <v>1463</v>
      </c>
    </row>
    <row r="49" spans="2:9" x14ac:dyDescent="0.25">
      <c r="B49">
        <v>75</v>
      </c>
      <c r="C49" s="4">
        <v>1722</v>
      </c>
    </row>
    <row r="50" spans="2:9" x14ac:dyDescent="0.25">
      <c r="B50">
        <v>80</v>
      </c>
      <c r="C50" s="4">
        <v>1815.5</v>
      </c>
    </row>
    <row r="51" spans="2:9" x14ac:dyDescent="0.25">
      <c r="B51">
        <v>85</v>
      </c>
      <c r="C51" s="4">
        <v>1909</v>
      </c>
    </row>
    <row r="52" spans="2:9" x14ac:dyDescent="0.25">
      <c r="B52">
        <v>90</v>
      </c>
      <c r="C52">
        <v>2002.5</v>
      </c>
    </row>
    <row r="53" spans="2:9" x14ac:dyDescent="0.25">
      <c r="I53" t="s">
        <v>17</v>
      </c>
    </row>
  </sheetData>
  <mergeCells count="14">
    <mergeCell ref="AC7:AG7"/>
    <mergeCell ref="C7:G7"/>
    <mergeCell ref="X22:Z22"/>
    <mergeCell ref="AA22:AC22"/>
    <mergeCell ref="K21:L21"/>
    <mergeCell ref="M20:Q20"/>
    <mergeCell ref="R21:W21"/>
    <mergeCell ref="R8:W8"/>
    <mergeCell ref="K8:L8"/>
    <mergeCell ref="M7:Q7"/>
    <mergeCell ref="R7:W7"/>
    <mergeCell ref="M9:Q9"/>
    <mergeCell ref="M22:Q22"/>
    <mergeCell ref="R20:W2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Romnicianu</dc:creator>
  <cp:lastModifiedBy>Romnicianu</cp:lastModifiedBy>
  <dcterms:created xsi:type="dcterms:W3CDTF">2021-03-06T10:51:33Z</dcterms:created>
  <dcterms:modified xsi:type="dcterms:W3CDTF">2021-03-08T08:35:41Z</dcterms:modified>
</cp:coreProperties>
</file>